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25" windowHeight="10425" tabRatio="710"/>
  </bookViews>
  <sheets>
    <sheet name="BUDYNKI STARE (2 z 3 lat)" sheetId="1" r:id="rId1"/>
    <sheet name="BUDYNKI NOWE (oddawane 2020 r.)" sheetId="3" r:id="rId2"/>
    <sheet name="BUDYNKI NOWE (oddawane 2021 r.)" sheetId="2" r:id="rId3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3"/>
  <c r="C10" s="1"/>
  <c r="D22" i="1"/>
  <c r="D15"/>
  <c r="C17" i="2"/>
  <c r="C15" i="1"/>
  <c r="C9"/>
  <c r="F17" s="1"/>
  <c r="C22"/>
  <c r="E19" i="3"/>
  <c r="C23"/>
  <c r="C16"/>
  <c r="C9" i="2"/>
  <c r="E16" l="1"/>
  <c r="E15"/>
  <c r="E14"/>
  <c r="E13"/>
  <c r="E12"/>
  <c r="E22" i="3"/>
  <c r="E21"/>
  <c r="E20"/>
  <c r="E18"/>
  <c r="E21" i="1"/>
  <c r="E20"/>
  <c r="E19"/>
  <c r="E18"/>
  <c r="C10" i="2"/>
  <c r="F12" s="1"/>
  <c r="E8"/>
  <c r="E7"/>
  <c r="E6"/>
  <c r="E5"/>
  <c r="E4"/>
  <c r="E15" i="3"/>
  <c r="E14"/>
  <c r="E13"/>
  <c r="E12"/>
  <c r="E11"/>
  <c r="E8"/>
  <c r="E7"/>
  <c r="E6"/>
  <c r="E5"/>
  <c r="E4"/>
  <c r="E10" i="1"/>
  <c r="E11"/>
  <c r="E12"/>
  <c r="E13"/>
  <c r="E14"/>
  <c r="E8"/>
  <c r="E7"/>
  <c r="E6"/>
  <c r="E5"/>
  <c r="E17"/>
  <c r="E9" i="2" l="1"/>
  <c r="D9" s="1"/>
  <c r="F4" s="1"/>
  <c r="E23" i="3"/>
  <c r="D23" s="1"/>
  <c r="F18" s="1"/>
  <c r="E9"/>
  <c r="D9" s="1"/>
  <c r="E17" i="2"/>
  <c r="D17" s="1"/>
  <c r="E22" i="1"/>
  <c r="E16" i="3"/>
  <c r="D16" s="1"/>
  <c r="E15" i="1"/>
  <c r="E4"/>
  <c r="E9" s="1"/>
  <c r="D9" s="1"/>
  <c r="F4" i="3" l="1"/>
  <c r="G18" s="1"/>
  <c r="H18" s="1"/>
  <c r="F4" i="1"/>
  <c r="G17" s="1"/>
  <c r="H17" s="1"/>
  <c r="G12" i="2" l="1"/>
  <c r="H12" s="1"/>
</calcChain>
</file>

<file path=xl/sharedStrings.xml><?xml version="1.0" encoding="utf-8"?>
<sst xmlns="http://schemas.openxmlformats.org/spreadsheetml/2006/main" count="59" uniqueCount="21">
  <si>
    <t>Skp</t>
  </si>
  <si>
    <t>Objaśnienia skrótów:</t>
  </si>
  <si>
    <t>Skp - średni roczny koszt zakupu paliwa wykorzystywanego na potrzeby ogrzewania, obliczony z dwóch wybranych lat z okresu trzech lat poprzedzających złożenie wniosku.</t>
  </si>
  <si>
    <t>Wybrane dwa lata z trzech lat poprzedzających złożenie wniosku</t>
  </si>
  <si>
    <t>D</t>
  </si>
  <si>
    <t>Zkp</t>
  </si>
  <si>
    <t>Zkp - zakładany średni roczny koszt zakupu paliwa wykorzystywanego na potrzeby ogrzewania</t>
  </si>
  <si>
    <t>D - wysokość dodatku (wsparcie rządu, czyli 40% wzrostu)</t>
  </si>
  <si>
    <t>Rok objęty wsparciem rządu</t>
  </si>
  <si>
    <t>Wzrost kosztów</t>
  </si>
  <si>
    <t>Koszt z faktur</t>
  </si>
  <si>
    <t>Nr faktury</t>
  </si>
  <si>
    <t>Ilość paliwa</t>
  </si>
  <si>
    <t>Cena paliwa, [zł/jednostka]</t>
  </si>
  <si>
    <t>Pola wypełniane automatycznie</t>
  </si>
  <si>
    <t>Data oddania budynku do użytkowania w 2020 r.</t>
  </si>
  <si>
    <t>Data oddania budynku do użytkowania w 2021 r.</t>
  </si>
  <si>
    <t>Skp - średni roczny koszt zakupu paliwa wykorzystywanego na potrzeby ogrzewania</t>
  </si>
  <si>
    <t>Razem:</t>
  </si>
  <si>
    <t>Zakładana ilość paliwa na rok:</t>
  </si>
  <si>
    <t>Razem|średnia|razem:</t>
  </si>
</sst>
</file>

<file path=xl/styles.xml><?xml version="1.0" encoding="utf-8"?>
<styleSheet xmlns="http://schemas.openxmlformats.org/spreadsheetml/2006/main">
  <numFmts count="3">
    <numFmt numFmtId="44" formatCode="_-* #,##0.00\ &quot;zł&quot;_-;\-* #,##0.00\ &quot;zł&quot;_-;_-* &quot;-&quot;??\ &quot;zł&quot;_-;_-@_-"/>
    <numFmt numFmtId="164" formatCode="0.000"/>
    <numFmt numFmtId="165" formatCode="_-* #,##0.000\ &quot;zł&quot;_-;\-* #,##0.000\ &quot;zł&quot;_-;_-* &quot;-&quot;???\ &quot;zł&quot;_-;_-@_-"/>
  </numFmts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theme="0" tint="-0.1499984740745262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 applyProtection="1">
      <alignment horizontal="center"/>
      <protection locked="0"/>
    </xf>
    <xf numFmtId="0" fontId="1" fillId="0" borderId="0" xfId="0" applyFont="1"/>
    <xf numFmtId="0" fontId="3" fillId="0" borderId="0" xfId="0" applyFont="1" applyAlignment="1"/>
    <xf numFmtId="44" fontId="0" fillId="0" borderId="1" xfId="1" applyFont="1" applyBorder="1" applyProtection="1">
      <protection locked="0"/>
    </xf>
    <xf numFmtId="44" fontId="0" fillId="0" borderId="0" xfId="1" applyFont="1" applyAlignment="1"/>
    <xf numFmtId="44" fontId="0" fillId="0" borderId="2" xfId="1" applyFont="1" applyBorder="1" applyProtection="1">
      <protection locked="0"/>
    </xf>
    <xf numFmtId="44" fontId="0" fillId="0" borderId="4" xfId="1" applyFont="1" applyBorder="1" applyProtection="1">
      <protection locked="0"/>
    </xf>
    <xf numFmtId="164" fontId="0" fillId="0" borderId="1" xfId="1" applyNumberFormat="1" applyFont="1" applyBorder="1" applyProtection="1">
      <protection locked="0"/>
    </xf>
    <xf numFmtId="164" fontId="0" fillId="0" borderId="6" xfId="1" applyNumberFormat="1" applyFont="1" applyBorder="1" applyProtection="1">
      <protection locked="0"/>
    </xf>
    <xf numFmtId="0" fontId="4" fillId="0" borderId="0" xfId="0" applyFont="1" applyAlignment="1">
      <alignment wrapText="1"/>
    </xf>
    <xf numFmtId="44" fontId="0" fillId="0" borderId="3" xfId="1" applyFont="1" applyBorder="1" applyProtection="1">
      <protection locked="0"/>
    </xf>
    <xf numFmtId="0" fontId="0" fillId="0" borderId="1" xfId="0" applyBorder="1" applyAlignment="1" applyProtection="1">
      <protection locked="0"/>
    </xf>
    <xf numFmtId="44" fontId="0" fillId="0" borderId="5" xfId="1" applyFont="1" applyBorder="1" applyAlignment="1" applyProtection="1">
      <protection locked="0"/>
    </xf>
    <xf numFmtId="44" fontId="0" fillId="0" borderId="0" xfId="1" applyFont="1" applyBorder="1" applyAlignment="1"/>
    <xf numFmtId="164" fontId="0" fillId="0" borderId="7" xfId="1" applyNumberFormat="1" applyFont="1" applyBorder="1" applyProtection="1">
      <protection locked="0"/>
    </xf>
    <xf numFmtId="44" fontId="0" fillId="0" borderId="9" xfId="1" applyFont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15" xfId="0" applyBorder="1" applyAlignment="1" applyProtection="1">
      <alignment horizontal="center"/>
      <protection locked="0"/>
    </xf>
    <xf numFmtId="164" fontId="0" fillId="0" borderId="15" xfId="1" applyNumberFormat="1" applyFont="1" applyBorder="1" applyProtection="1">
      <protection locked="0"/>
    </xf>
    <xf numFmtId="44" fontId="0" fillId="0" borderId="16" xfId="1" applyFont="1" applyBorder="1" applyProtection="1">
      <protection locked="0"/>
    </xf>
    <xf numFmtId="0" fontId="0" fillId="0" borderId="15" xfId="0" applyBorder="1" applyAlignment="1" applyProtection="1">
      <protection locked="0"/>
    </xf>
    <xf numFmtId="44" fontId="0" fillId="0" borderId="22" xfId="1" applyFont="1" applyBorder="1" applyAlignment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164" fontId="0" fillId="0" borderId="4" xfId="1" applyNumberFormat="1" applyFont="1" applyBorder="1" applyProtection="1">
      <protection locked="0"/>
    </xf>
    <xf numFmtId="0" fontId="0" fillId="0" borderId="28" xfId="0" applyBorder="1"/>
    <xf numFmtId="44" fontId="1" fillId="3" borderId="4" xfId="1" applyFont="1" applyFill="1" applyBorder="1" applyProtection="1"/>
    <xf numFmtId="44" fontId="1" fillId="3" borderId="1" xfId="1" applyFont="1" applyFill="1" applyBorder="1" applyProtection="1"/>
    <xf numFmtId="44" fontId="1" fillId="3" borderId="15" xfId="1" applyFont="1" applyFill="1" applyBorder="1" applyProtection="1"/>
    <xf numFmtId="44" fontId="1" fillId="3" borderId="20" xfId="1" applyFont="1" applyFill="1" applyBorder="1" applyProtection="1"/>
    <xf numFmtId="44" fontId="1" fillId="3" borderId="4" xfId="1" applyFont="1" applyFill="1" applyBorder="1" applyAlignment="1" applyProtection="1"/>
    <xf numFmtId="44" fontId="1" fillId="3" borderId="1" xfId="1" applyFont="1" applyFill="1" applyBorder="1" applyAlignment="1" applyProtection="1"/>
    <xf numFmtId="44" fontId="1" fillId="3" borderId="15" xfId="1" applyFont="1" applyFill="1" applyBorder="1" applyAlignment="1" applyProtection="1"/>
    <xf numFmtId="0" fontId="5" fillId="3" borderId="0" xfId="0" applyFont="1" applyFill="1" applyAlignment="1">
      <alignment horizontal="left"/>
    </xf>
    <xf numFmtId="0" fontId="0" fillId="0" borderId="0" xfId="0" applyBorder="1"/>
    <xf numFmtId="0" fontId="1" fillId="0" borderId="11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44" fontId="0" fillId="0" borderId="24" xfId="1" applyFont="1" applyBorder="1" applyAlignment="1"/>
    <xf numFmtId="44" fontId="1" fillId="3" borderId="26" xfId="1" applyFont="1" applyFill="1" applyBorder="1" applyProtection="1"/>
    <xf numFmtId="44" fontId="1" fillId="3" borderId="27" xfId="1" applyFont="1" applyFill="1" applyBorder="1" applyProtection="1"/>
    <xf numFmtId="0" fontId="0" fillId="0" borderId="27" xfId="0" applyBorder="1" applyAlignment="1" applyProtection="1">
      <alignment horizontal="right"/>
      <protection locked="0"/>
    </xf>
    <xf numFmtId="0" fontId="0" fillId="0" borderId="15" xfId="0" applyBorder="1" applyAlignment="1">
      <alignment horizontal="right" vertical="center"/>
    </xf>
    <xf numFmtId="0" fontId="1" fillId="0" borderId="29" xfId="0" applyFont="1" applyBorder="1" applyAlignment="1">
      <alignment horizontal="center" vertical="center" wrapText="1"/>
    </xf>
    <xf numFmtId="44" fontId="0" fillId="0" borderId="7" xfId="1" applyFont="1" applyBorder="1" applyAlignment="1" applyProtection="1">
      <protection locked="0"/>
    </xf>
    <xf numFmtId="44" fontId="0" fillId="0" borderId="6" xfId="1" applyFont="1" applyBorder="1" applyAlignment="1" applyProtection="1">
      <protection locked="0"/>
    </xf>
    <xf numFmtId="44" fontId="0" fillId="0" borderId="15" xfId="1" applyFont="1" applyBorder="1" applyAlignment="1" applyProtection="1">
      <protection locked="0"/>
    </xf>
    <xf numFmtId="0" fontId="0" fillId="0" borderId="0" xfId="0" applyBorder="1" applyAlignment="1">
      <alignment horizontal="right" vertical="center"/>
    </xf>
    <xf numFmtId="44" fontId="2" fillId="3" borderId="4" xfId="1" applyFont="1" applyFill="1" applyBorder="1" applyProtection="1"/>
    <xf numFmtId="44" fontId="2" fillId="3" borderId="1" xfId="1" applyFont="1" applyFill="1" applyBorder="1" applyProtection="1"/>
    <xf numFmtId="44" fontId="2" fillId="3" borderId="15" xfId="1" applyFont="1" applyFill="1" applyBorder="1" applyProtection="1"/>
    <xf numFmtId="44" fontId="2" fillId="3" borderId="4" xfId="1" applyFont="1" applyFill="1" applyBorder="1" applyAlignment="1" applyProtection="1"/>
    <xf numFmtId="44" fontId="2" fillId="3" borderId="1" xfId="1" applyFont="1" applyFill="1" applyBorder="1" applyAlignment="1" applyProtection="1"/>
    <xf numFmtId="44" fontId="2" fillId="3" borderId="15" xfId="1" applyFont="1" applyFill="1" applyBorder="1" applyAlignment="1" applyProtection="1"/>
    <xf numFmtId="44" fontId="2" fillId="3" borderId="26" xfId="1" applyFont="1" applyFill="1" applyBorder="1" applyProtection="1"/>
    <xf numFmtId="0" fontId="1" fillId="0" borderId="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0" fillId="0" borderId="27" xfId="0" applyBorder="1" applyAlignment="1" applyProtection="1">
      <protection locked="0"/>
    </xf>
    <xf numFmtId="164" fontId="0" fillId="0" borderId="27" xfId="1" applyNumberFormat="1" applyFont="1" applyBorder="1" applyProtection="1">
      <protection locked="0"/>
    </xf>
    <xf numFmtId="44" fontId="0" fillId="0" borderId="27" xfId="1" applyFont="1" applyBorder="1" applyProtection="1">
      <protection locked="0"/>
    </xf>
    <xf numFmtId="0" fontId="1" fillId="0" borderId="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44" fontId="2" fillId="3" borderId="20" xfId="1" applyFont="1" applyFill="1" applyBorder="1" applyProtection="1"/>
    <xf numFmtId="14" fontId="0" fillId="0" borderId="0" xfId="0" applyNumberFormat="1"/>
    <xf numFmtId="0" fontId="1" fillId="0" borderId="0" xfId="0" applyFont="1" applyBorder="1" applyAlignment="1">
      <alignment horizontal="left" vertical="center"/>
    </xf>
    <xf numFmtId="164" fontId="0" fillId="3" borderId="27" xfId="1" applyNumberFormat="1" applyFont="1" applyFill="1" applyBorder="1" applyProtection="1"/>
    <xf numFmtId="164" fontId="0" fillId="3" borderId="26" xfId="1" applyNumberFormat="1" applyFont="1" applyFill="1" applyBorder="1" applyProtection="1"/>
    <xf numFmtId="164" fontId="0" fillId="3" borderId="20" xfId="1" applyNumberFormat="1" applyFont="1" applyFill="1" applyBorder="1" applyProtection="1"/>
    <xf numFmtId="2" fontId="0" fillId="0" borderId="15" xfId="1" applyNumberFormat="1" applyFont="1" applyFill="1" applyBorder="1" applyProtection="1"/>
    <xf numFmtId="44" fontId="0" fillId="3" borderId="20" xfId="1" applyFont="1" applyFill="1" applyBorder="1" applyProtection="1"/>
    <xf numFmtId="44" fontId="0" fillId="3" borderId="27" xfId="1" applyFont="1" applyFill="1" applyBorder="1" applyProtection="1"/>
    <xf numFmtId="44" fontId="1" fillId="3" borderId="9" xfId="1" applyFont="1" applyFill="1" applyBorder="1" applyAlignment="1" applyProtection="1">
      <alignment horizontal="center" vertical="center"/>
    </xf>
    <xf numFmtId="44" fontId="1" fillId="3" borderId="25" xfId="1" applyFont="1" applyFill="1" applyBorder="1" applyAlignment="1" applyProtection="1">
      <alignment horizontal="center" vertical="center"/>
    </xf>
    <xf numFmtId="44" fontId="1" fillId="3" borderId="31" xfId="1" applyFont="1" applyFill="1" applyBorder="1" applyAlignment="1" applyProtection="1">
      <alignment horizontal="center" vertical="center"/>
    </xf>
    <xf numFmtId="44" fontId="1" fillId="3" borderId="32" xfId="1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44" fontId="1" fillId="3" borderId="30" xfId="1" applyFont="1" applyFill="1" applyBorder="1" applyAlignment="1" applyProtection="1">
      <alignment horizontal="center" vertical="center"/>
    </xf>
    <xf numFmtId="44" fontId="1" fillId="3" borderId="35" xfId="1" applyFont="1" applyFill="1" applyBorder="1" applyAlignment="1" applyProtection="1">
      <alignment horizontal="center" vertical="center"/>
    </xf>
    <xf numFmtId="0" fontId="0" fillId="0" borderId="14" xfId="0" applyBorder="1" applyAlignment="1">
      <alignment horizontal="right" vertical="center"/>
    </xf>
    <xf numFmtId="0" fontId="1" fillId="2" borderId="29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0" borderId="34" xfId="0" applyFont="1" applyBorder="1" applyAlignment="1" applyProtection="1">
      <alignment horizontal="center" vertical="center"/>
    </xf>
    <xf numFmtId="0" fontId="1" fillId="0" borderId="36" xfId="0" applyFont="1" applyBorder="1" applyAlignment="1" applyProtection="1">
      <alignment horizontal="center" vertical="center"/>
    </xf>
    <xf numFmtId="0" fontId="1" fillId="0" borderId="33" xfId="0" applyFont="1" applyBorder="1" applyAlignment="1" applyProtection="1">
      <alignment horizontal="center" vertical="center"/>
    </xf>
    <xf numFmtId="14" fontId="0" fillId="0" borderId="8" xfId="0" applyNumberFormat="1" applyBorder="1" applyAlignment="1" applyProtection="1">
      <alignment horizontal="center" vertical="center"/>
      <protection locked="0"/>
    </xf>
    <xf numFmtId="165" fontId="1" fillId="3" borderId="35" xfId="1" applyNumberFormat="1" applyFont="1" applyFill="1" applyBorder="1" applyAlignment="1" applyProtection="1">
      <alignment horizontal="center" vertical="center"/>
    </xf>
    <xf numFmtId="0" fontId="1" fillId="3" borderId="9" xfId="1" applyNumberFormat="1" applyFont="1" applyFill="1" applyBorder="1" applyAlignment="1" applyProtection="1">
      <alignment horizontal="center" vertical="center"/>
    </xf>
    <xf numFmtId="0" fontId="1" fillId="3" borderId="25" xfId="1" applyNumberFormat="1" applyFont="1" applyFill="1" applyBorder="1" applyAlignment="1" applyProtection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4" fontId="0" fillId="2" borderId="16" xfId="1" applyFont="1" applyFill="1" applyBorder="1" applyAlignment="1" applyProtection="1">
      <alignment horizontal="center"/>
      <protection locked="0"/>
    </xf>
    <xf numFmtId="44" fontId="0" fillId="2" borderId="17" xfId="1" applyFont="1" applyFill="1" applyBorder="1" applyAlignment="1" applyProtection="1">
      <alignment horizontal="center"/>
      <protection locked="0"/>
    </xf>
    <xf numFmtId="14" fontId="6" fillId="2" borderId="29" xfId="0" applyNumberFormat="1" applyFont="1" applyFill="1" applyBorder="1" applyAlignment="1">
      <alignment horizontal="center" vertical="center"/>
    </xf>
    <xf numFmtId="14" fontId="6" fillId="2" borderId="24" xfId="0" applyNumberFormat="1" applyFont="1" applyFill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6"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49090"/>
      <color rgb="FFCD3333"/>
      <color rgb="FFD6702A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tabSelected="1" workbookViewId="0">
      <selection activeCell="H8" sqref="H8"/>
    </sheetView>
  </sheetViews>
  <sheetFormatPr defaultRowHeight="15"/>
  <cols>
    <col min="1" max="1" width="30.5703125" customWidth="1"/>
    <col min="2" max="2" width="29.85546875" customWidth="1"/>
    <col min="3" max="3" width="14.140625" customWidth="1"/>
    <col min="4" max="4" width="13.140625" customWidth="1"/>
    <col min="5" max="5" width="14.140625" bestFit="1" customWidth="1"/>
    <col min="6" max="6" width="12.7109375" customWidth="1"/>
    <col min="7" max="7" width="15.85546875" bestFit="1" customWidth="1"/>
    <col min="8" max="8" width="16.42578125" customWidth="1"/>
  </cols>
  <sheetData>
    <row r="1" spans="1:8">
      <c r="A1" s="34" t="s">
        <v>14</v>
      </c>
    </row>
    <row r="2" spans="1:8" ht="15.75" thickBot="1"/>
    <row r="3" spans="1:8" ht="27.95" customHeight="1" thickTop="1" thickBot="1">
      <c r="A3" s="36" t="s">
        <v>3</v>
      </c>
      <c r="B3" s="37" t="s">
        <v>11</v>
      </c>
      <c r="C3" s="38" t="s">
        <v>12</v>
      </c>
      <c r="D3" s="39" t="s">
        <v>13</v>
      </c>
      <c r="E3" s="39" t="s">
        <v>10</v>
      </c>
      <c r="F3" s="40" t="s">
        <v>0</v>
      </c>
      <c r="G3" s="35"/>
    </row>
    <row r="4" spans="1:8" ht="16.5" thickTop="1" thickBot="1">
      <c r="A4" s="87">
        <v>2020</v>
      </c>
      <c r="B4" s="24"/>
      <c r="C4" s="25">
        <v>10</v>
      </c>
      <c r="D4" s="12">
        <v>500</v>
      </c>
      <c r="E4" s="51">
        <f>C4*D4</f>
        <v>5000</v>
      </c>
      <c r="F4" s="89">
        <f>(E9+E15)/2</f>
        <v>6950</v>
      </c>
      <c r="G4" s="6"/>
      <c r="H4" s="6"/>
    </row>
    <row r="5" spans="1:8" ht="15.75" thickBot="1">
      <c r="A5" s="87"/>
      <c r="B5" s="2"/>
      <c r="C5" s="10">
        <v>3</v>
      </c>
      <c r="D5" s="7">
        <v>400</v>
      </c>
      <c r="E5" s="52">
        <f>C5*D5</f>
        <v>1200</v>
      </c>
      <c r="F5" s="77"/>
      <c r="G5" s="6"/>
      <c r="H5" s="6"/>
    </row>
    <row r="6" spans="1:8" ht="15.75" thickBot="1">
      <c r="A6" s="87"/>
      <c r="B6" s="2"/>
      <c r="C6" s="10"/>
      <c r="D6" s="7"/>
      <c r="E6" s="52">
        <f>C6*D6</f>
        <v>0</v>
      </c>
      <c r="F6" s="77"/>
      <c r="G6" s="6"/>
      <c r="H6" s="6"/>
    </row>
    <row r="7" spans="1:8" ht="15.75" thickBot="1">
      <c r="A7" s="87"/>
      <c r="B7" s="2"/>
      <c r="C7" s="10"/>
      <c r="D7" s="7"/>
      <c r="E7" s="52">
        <f>C7*D7</f>
        <v>0</v>
      </c>
      <c r="F7" s="77"/>
      <c r="G7" s="6"/>
      <c r="H7" s="6"/>
    </row>
    <row r="8" spans="1:8" ht="15.75" thickBot="1">
      <c r="A8" s="88"/>
      <c r="B8" s="19"/>
      <c r="C8" s="20"/>
      <c r="D8" s="21"/>
      <c r="E8" s="53">
        <f>C8*D8</f>
        <v>0</v>
      </c>
      <c r="F8" s="77"/>
      <c r="G8" s="6"/>
      <c r="H8" s="6"/>
    </row>
    <row r="9" spans="1:8" ht="16.5" thickTop="1" thickBot="1">
      <c r="A9" s="82" t="s">
        <v>20</v>
      </c>
      <c r="B9" s="83"/>
      <c r="C9" s="71">
        <f>SUM(C4:C8)</f>
        <v>13</v>
      </c>
      <c r="D9" s="73">
        <f>E9/C9</f>
        <v>476.92307692307691</v>
      </c>
      <c r="E9" s="30">
        <f>SUM(E4:E8)</f>
        <v>6200</v>
      </c>
      <c r="F9" s="77"/>
      <c r="G9" s="6"/>
      <c r="H9" s="6"/>
    </row>
    <row r="10" spans="1:8" ht="16.5" thickTop="1" thickBot="1">
      <c r="A10" s="86">
        <v>2021</v>
      </c>
      <c r="B10" s="18"/>
      <c r="C10" s="16">
        <v>7</v>
      </c>
      <c r="D10" s="17">
        <v>600</v>
      </c>
      <c r="E10" s="54">
        <f>C10*D10</f>
        <v>4200</v>
      </c>
      <c r="F10" s="77"/>
      <c r="G10" s="6"/>
      <c r="H10" s="6"/>
    </row>
    <row r="11" spans="1:8" ht="15.75" thickBot="1">
      <c r="A11" s="87"/>
      <c r="B11" s="13"/>
      <c r="C11" s="10">
        <v>5</v>
      </c>
      <c r="D11" s="14">
        <v>700</v>
      </c>
      <c r="E11" s="55">
        <f>C11*D11</f>
        <v>3500</v>
      </c>
      <c r="F11" s="77"/>
      <c r="G11" s="6"/>
      <c r="H11" s="6"/>
    </row>
    <row r="12" spans="1:8" ht="15.75" thickBot="1">
      <c r="A12" s="87"/>
      <c r="B12" s="13"/>
      <c r="C12" s="10"/>
      <c r="D12" s="14"/>
      <c r="E12" s="55">
        <f>C12*D12</f>
        <v>0</v>
      </c>
      <c r="F12" s="77"/>
      <c r="G12" s="15"/>
      <c r="H12" s="6"/>
    </row>
    <row r="13" spans="1:8" ht="15.75" thickBot="1">
      <c r="A13" s="87"/>
      <c r="B13" s="13"/>
      <c r="C13" s="10"/>
      <c r="D13" s="14"/>
      <c r="E13" s="55">
        <f>C13*D13</f>
        <v>0</v>
      </c>
      <c r="F13" s="77"/>
      <c r="G13" s="15"/>
      <c r="H13" s="6"/>
    </row>
    <row r="14" spans="1:8" ht="15.75" thickBot="1">
      <c r="A14" s="88"/>
      <c r="B14" s="22"/>
      <c r="C14" s="20"/>
      <c r="D14" s="23"/>
      <c r="E14" s="56">
        <f>C14*D14</f>
        <v>0</v>
      </c>
      <c r="F14" s="77"/>
      <c r="G14" s="6"/>
      <c r="H14" s="6"/>
    </row>
    <row r="15" spans="1:8" ht="16.5" thickTop="1" thickBot="1">
      <c r="A15" s="82" t="s">
        <v>20</v>
      </c>
      <c r="B15" s="83"/>
      <c r="C15" s="71">
        <f>SUM(C10:C14)</f>
        <v>12</v>
      </c>
      <c r="D15" s="73">
        <f>E15/C15</f>
        <v>641.66666666666663</v>
      </c>
      <c r="E15" s="30">
        <f>SUM(E10:E14)</f>
        <v>7700</v>
      </c>
      <c r="F15" s="78"/>
      <c r="G15" s="41"/>
      <c r="H15" s="6"/>
    </row>
    <row r="16" spans="1:8" ht="27.95" customHeight="1" thickTop="1" thickBot="1">
      <c r="A16" s="64" t="s">
        <v>8</v>
      </c>
      <c r="B16" s="79"/>
      <c r="C16" s="80"/>
      <c r="D16" s="81"/>
      <c r="E16" s="80"/>
      <c r="F16" s="65" t="s">
        <v>5</v>
      </c>
      <c r="G16" s="39" t="s">
        <v>9</v>
      </c>
      <c r="H16" s="40" t="s">
        <v>4</v>
      </c>
    </row>
    <row r="17" spans="1:9" ht="16.5" thickTop="1" thickBot="1">
      <c r="A17" s="84">
        <v>2022</v>
      </c>
      <c r="B17" s="18"/>
      <c r="C17" s="25">
        <v>3</v>
      </c>
      <c r="D17" s="8">
        <v>3000</v>
      </c>
      <c r="E17" s="51">
        <f>C17*D17</f>
        <v>9000</v>
      </c>
      <c r="F17" s="75">
        <f>(C9+C15)/2*D22</f>
        <v>33928.571428571428</v>
      </c>
      <c r="G17" s="75">
        <f>F17-F4</f>
        <v>26978.571428571428</v>
      </c>
      <c r="H17" s="77">
        <f>G17*0.4</f>
        <v>10791.428571428572</v>
      </c>
      <c r="I17" s="26"/>
    </row>
    <row r="18" spans="1:9" ht="15.75" thickBot="1">
      <c r="A18" s="84"/>
      <c r="B18" s="13"/>
      <c r="C18" s="16">
        <v>4</v>
      </c>
      <c r="D18" s="47">
        <v>2500</v>
      </c>
      <c r="E18" s="52">
        <f>C18*D18</f>
        <v>10000</v>
      </c>
      <c r="F18" s="75"/>
      <c r="G18" s="75"/>
      <c r="H18" s="77"/>
      <c r="I18" s="26"/>
    </row>
    <row r="19" spans="1:9" ht="15.75" thickBot="1">
      <c r="A19" s="84"/>
      <c r="B19" s="13"/>
      <c r="C19" s="10"/>
      <c r="D19" s="48"/>
      <c r="E19" s="52">
        <f>C19*D19</f>
        <v>0</v>
      </c>
      <c r="F19" s="75"/>
      <c r="G19" s="75"/>
      <c r="H19" s="77"/>
      <c r="I19" s="26"/>
    </row>
    <row r="20" spans="1:9" ht="15.75" thickBot="1">
      <c r="A20" s="84"/>
      <c r="B20" s="13"/>
      <c r="C20" s="10"/>
      <c r="D20" s="48"/>
      <c r="E20" s="52">
        <f>C20*D20</f>
        <v>0</v>
      </c>
      <c r="F20" s="75"/>
      <c r="G20" s="75"/>
      <c r="H20" s="77"/>
      <c r="I20" s="26"/>
    </row>
    <row r="21" spans="1:9" ht="15.75" thickBot="1">
      <c r="A21" s="85"/>
      <c r="B21" s="13"/>
      <c r="C21" s="10"/>
      <c r="D21" s="49"/>
      <c r="E21" s="57">
        <f>C21*D21</f>
        <v>0</v>
      </c>
      <c r="F21" s="75"/>
      <c r="G21" s="75"/>
      <c r="H21" s="77"/>
      <c r="I21" s="26"/>
    </row>
    <row r="22" spans="1:9" ht="16.5" thickTop="1" thickBot="1">
      <c r="A22" s="82" t="s">
        <v>20</v>
      </c>
      <c r="B22" s="83"/>
      <c r="C22" s="72">
        <f>SUM(C17:C21)</f>
        <v>7</v>
      </c>
      <c r="D22" s="73">
        <f>E22/C22</f>
        <v>2714.2857142857142</v>
      </c>
      <c r="E22" s="30">
        <f>SUM(E17:E21)</f>
        <v>19000</v>
      </c>
      <c r="F22" s="76"/>
      <c r="G22" s="76"/>
      <c r="H22" s="78"/>
      <c r="I22" s="26"/>
    </row>
    <row r="23" spans="1:9" ht="15.75" thickTop="1">
      <c r="A23" s="35"/>
      <c r="B23" s="35"/>
      <c r="C23" s="11"/>
      <c r="G23" s="1"/>
    </row>
    <row r="24" spans="1:9">
      <c r="A24" s="3" t="s">
        <v>1</v>
      </c>
      <c r="G24" s="1"/>
    </row>
    <row r="25" spans="1:9">
      <c r="A25" s="4" t="s">
        <v>2</v>
      </c>
    </row>
    <row r="26" spans="1:9">
      <c r="A26" s="4" t="s">
        <v>7</v>
      </c>
    </row>
    <row r="27" spans="1:9">
      <c r="A27" s="4" t="s">
        <v>6</v>
      </c>
    </row>
  </sheetData>
  <sheetProtection sheet="1" formatCells="0" formatColumns="0" formatRows="0" insertColumns="0" insertRows="0" insertHyperlinks="0" deleteColumns="0" deleteRows="0" sort="0" autoFilter="0" pivotTables="0"/>
  <mergeCells count="11">
    <mergeCell ref="A15:B15"/>
    <mergeCell ref="A10:A14"/>
    <mergeCell ref="A4:A8"/>
    <mergeCell ref="A9:B9"/>
    <mergeCell ref="F4:F15"/>
    <mergeCell ref="F17:F22"/>
    <mergeCell ref="G17:G22"/>
    <mergeCell ref="H17:H22"/>
    <mergeCell ref="B16:E16"/>
    <mergeCell ref="A22:B22"/>
    <mergeCell ref="A17:A21"/>
  </mergeCells>
  <conditionalFormatting sqref="C22">
    <cfRule type="cellIs" dxfId="5" priority="1" operator="lessThan">
      <formula>($C$9+$C$15)/4</formula>
    </cfRule>
    <cfRule type="cellIs" dxfId="4" priority="2" operator="greaterThanOrEqual">
      <formula>($C$9+$C$15)/4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8"/>
  <sheetViews>
    <sheetView workbookViewId="0">
      <selection activeCell="A4" sqref="A4:A8"/>
    </sheetView>
  </sheetViews>
  <sheetFormatPr defaultRowHeight="15"/>
  <cols>
    <col min="1" max="1" width="30.5703125" customWidth="1"/>
    <col min="2" max="2" width="29.85546875" customWidth="1"/>
    <col min="3" max="3" width="14.140625" customWidth="1"/>
    <col min="4" max="4" width="13.140625" customWidth="1"/>
    <col min="5" max="5" width="14.140625" bestFit="1" customWidth="1"/>
    <col min="6" max="6" width="15.42578125" bestFit="1" customWidth="1"/>
    <col min="7" max="7" width="15.85546875" bestFit="1" customWidth="1"/>
    <col min="8" max="8" width="16.42578125" customWidth="1"/>
  </cols>
  <sheetData>
    <row r="1" spans="1:8">
      <c r="A1" s="34" t="s">
        <v>14</v>
      </c>
    </row>
    <row r="2" spans="1:8" ht="15.75" thickBot="1"/>
    <row r="3" spans="1:8" ht="27.95" customHeight="1" thickTop="1" thickBot="1">
      <c r="A3" s="36" t="s">
        <v>15</v>
      </c>
      <c r="B3" s="37" t="s">
        <v>11</v>
      </c>
      <c r="C3" s="38" t="s">
        <v>12</v>
      </c>
      <c r="D3" s="39" t="s">
        <v>13</v>
      </c>
      <c r="E3" s="39" t="s">
        <v>10</v>
      </c>
      <c r="F3" s="40" t="s">
        <v>0</v>
      </c>
      <c r="G3" s="35"/>
    </row>
    <row r="4" spans="1:8" ht="16.5" thickTop="1" thickBot="1">
      <c r="A4" s="97">
        <v>43893</v>
      </c>
      <c r="B4" s="24"/>
      <c r="C4" s="25">
        <v>100</v>
      </c>
      <c r="D4" s="12">
        <v>800</v>
      </c>
      <c r="E4" s="27">
        <f>C4*D4</f>
        <v>80000</v>
      </c>
      <c r="F4" s="89">
        <f>((C10*D9)+E16)/2</f>
        <v>99365.789473684214</v>
      </c>
      <c r="G4" s="6"/>
      <c r="H4" s="6"/>
    </row>
    <row r="5" spans="1:8" ht="15.75" thickBot="1">
      <c r="A5" s="87"/>
      <c r="B5" s="2"/>
      <c r="C5" s="10">
        <v>100</v>
      </c>
      <c r="D5" s="7">
        <v>800</v>
      </c>
      <c r="E5" s="28">
        <f>C5*D5</f>
        <v>80000</v>
      </c>
      <c r="F5" s="77"/>
      <c r="G5" s="6"/>
      <c r="H5" s="6"/>
    </row>
    <row r="6" spans="1:8" ht="15.75" thickBot="1">
      <c r="A6" s="87"/>
      <c r="B6" s="2"/>
      <c r="C6" s="10"/>
      <c r="D6" s="7"/>
      <c r="E6" s="28">
        <f>C6*D6</f>
        <v>0</v>
      </c>
      <c r="F6" s="77"/>
      <c r="G6" s="6"/>
      <c r="H6" s="6"/>
    </row>
    <row r="7" spans="1:8" ht="15.75" thickBot="1">
      <c r="A7" s="87"/>
      <c r="B7" s="2"/>
      <c r="C7" s="10"/>
      <c r="D7" s="7"/>
      <c r="E7" s="28">
        <f>C7*D7</f>
        <v>0</v>
      </c>
      <c r="F7" s="77"/>
      <c r="G7" s="6"/>
      <c r="H7" s="6"/>
    </row>
    <row r="8" spans="1:8" ht="15.75" thickBot="1">
      <c r="A8" s="88"/>
      <c r="B8" s="19"/>
      <c r="C8" s="20"/>
      <c r="D8" s="21"/>
      <c r="E8" s="29">
        <f>C8*D8</f>
        <v>0</v>
      </c>
      <c r="F8" s="77"/>
      <c r="G8" s="6"/>
      <c r="H8" s="6"/>
    </row>
    <row r="9" spans="1:8" ht="16.5" thickTop="1" thickBot="1">
      <c r="A9" s="106">
        <v>44197</v>
      </c>
      <c r="B9" s="44" t="s">
        <v>20</v>
      </c>
      <c r="C9" s="69">
        <f>SUM(C4:C8)</f>
        <v>200</v>
      </c>
      <c r="D9" s="74">
        <f>E9/C9</f>
        <v>800</v>
      </c>
      <c r="E9" s="43">
        <f>SUM(E4:E8)</f>
        <v>160000</v>
      </c>
      <c r="F9" s="77"/>
      <c r="G9" s="6"/>
      <c r="H9" s="6"/>
    </row>
    <row r="10" spans="1:8" ht="15.75" thickBot="1">
      <c r="A10" s="107"/>
      <c r="B10" s="45" t="s">
        <v>19</v>
      </c>
      <c r="C10" s="70">
        <f>C9*(366/(A9-A4))</f>
        <v>240.78947368421052</v>
      </c>
      <c r="D10" s="104"/>
      <c r="E10" s="105"/>
      <c r="F10" s="77"/>
      <c r="G10" s="6"/>
      <c r="H10" s="6"/>
    </row>
    <row r="11" spans="1:8" ht="16.5" thickTop="1" thickBot="1">
      <c r="A11" s="101">
        <v>2021</v>
      </c>
      <c r="B11" s="18"/>
      <c r="C11" s="16">
        <v>3</v>
      </c>
      <c r="D11" s="17">
        <v>700</v>
      </c>
      <c r="E11" s="31">
        <f>C11*D11</f>
        <v>2100</v>
      </c>
      <c r="F11" s="77"/>
      <c r="G11" s="6"/>
      <c r="H11" s="6"/>
    </row>
    <row r="12" spans="1:8" ht="15.75" thickBot="1">
      <c r="A12" s="102"/>
      <c r="B12" s="13"/>
      <c r="C12" s="10">
        <v>8</v>
      </c>
      <c r="D12" s="14">
        <v>500</v>
      </c>
      <c r="E12" s="32">
        <f>C12*D12</f>
        <v>4000</v>
      </c>
      <c r="F12" s="77"/>
      <c r="G12" s="6"/>
      <c r="H12" s="6"/>
    </row>
    <row r="13" spans="1:8" ht="15.75" thickBot="1">
      <c r="A13" s="102"/>
      <c r="B13" s="13"/>
      <c r="C13" s="10"/>
      <c r="D13" s="14"/>
      <c r="E13" s="32">
        <f>C13*D13</f>
        <v>0</v>
      </c>
      <c r="F13" s="77"/>
      <c r="G13" s="15"/>
      <c r="H13" s="6"/>
    </row>
    <row r="14" spans="1:8" ht="15.75" thickBot="1">
      <c r="A14" s="102"/>
      <c r="B14" s="13"/>
      <c r="C14" s="10"/>
      <c r="D14" s="14"/>
      <c r="E14" s="32">
        <f>C14*D14</f>
        <v>0</v>
      </c>
      <c r="F14" s="77"/>
      <c r="G14" s="15"/>
      <c r="H14" s="6"/>
    </row>
    <row r="15" spans="1:8" ht="15.75" thickBot="1">
      <c r="A15" s="103"/>
      <c r="B15" s="22"/>
      <c r="C15" s="20"/>
      <c r="D15" s="23"/>
      <c r="E15" s="33">
        <f>C15*D15</f>
        <v>0</v>
      </c>
      <c r="F15" s="77"/>
      <c r="G15" s="6"/>
      <c r="H15" s="6"/>
    </row>
    <row r="16" spans="1:8" ht="16.5" thickTop="1" thickBot="1">
      <c r="A16" s="82" t="s">
        <v>18</v>
      </c>
      <c r="B16" s="83"/>
      <c r="C16" s="71">
        <f>SUM(C11:C15)</f>
        <v>11</v>
      </c>
      <c r="D16" s="73">
        <f>E16/C16</f>
        <v>554.5454545454545</v>
      </c>
      <c r="E16" s="30">
        <f>SUM(E11:E15)</f>
        <v>6100</v>
      </c>
      <c r="F16" s="78"/>
      <c r="G16" s="41"/>
      <c r="H16" s="6"/>
    </row>
    <row r="17" spans="1:8" ht="16.5" thickTop="1" thickBot="1">
      <c r="A17" s="46" t="s">
        <v>8</v>
      </c>
      <c r="B17" s="92"/>
      <c r="C17" s="92"/>
      <c r="D17" s="92"/>
      <c r="E17" s="93"/>
      <c r="F17" s="58" t="s">
        <v>5</v>
      </c>
      <c r="G17" s="58" t="s">
        <v>9</v>
      </c>
      <c r="H17" s="59" t="s">
        <v>4</v>
      </c>
    </row>
    <row r="18" spans="1:8" ht="16.5" thickTop="1" thickBot="1">
      <c r="A18" s="94">
        <v>2022</v>
      </c>
      <c r="B18" s="60"/>
      <c r="C18" s="61">
        <v>12</v>
      </c>
      <c r="D18" s="62">
        <v>3000</v>
      </c>
      <c r="E18" s="43">
        <f>C18*D18</f>
        <v>36000</v>
      </c>
      <c r="F18" s="98">
        <f>(C10+C16)/2*D23</f>
        <v>359170.27863777091</v>
      </c>
      <c r="G18" s="90">
        <f>F18-F4</f>
        <v>259804.4891640867</v>
      </c>
      <c r="H18" s="89">
        <f>G18*0.4</f>
        <v>103921.79566563468</v>
      </c>
    </row>
    <row r="19" spans="1:8" ht="15.75" thickBot="1">
      <c r="A19" s="95"/>
      <c r="B19" s="13"/>
      <c r="C19" s="16">
        <v>5</v>
      </c>
      <c r="D19" s="47">
        <v>2500</v>
      </c>
      <c r="E19" s="28">
        <f>C19*D19</f>
        <v>12500</v>
      </c>
      <c r="F19" s="99"/>
      <c r="G19" s="75"/>
      <c r="H19" s="77"/>
    </row>
    <row r="20" spans="1:8" ht="15.75" thickBot="1">
      <c r="A20" s="95"/>
      <c r="B20" s="13"/>
      <c r="C20" s="10"/>
      <c r="D20" s="48"/>
      <c r="E20" s="28">
        <f>C20*D20</f>
        <v>0</v>
      </c>
      <c r="F20" s="99"/>
      <c r="G20" s="75"/>
      <c r="H20" s="77"/>
    </row>
    <row r="21" spans="1:8" ht="15.75" thickBot="1">
      <c r="A21" s="95"/>
      <c r="B21" s="13"/>
      <c r="C21" s="10"/>
      <c r="D21" s="48"/>
      <c r="E21" s="28">
        <f>C21*D21</f>
        <v>0</v>
      </c>
      <c r="F21" s="99"/>
      <c r="G21" s="75"/>
      <c r="H21" s="77"/>
    </row>
    <row r="22" spans="1:8" ht="15.75" thickBot="1">
      <c r="A22" s="96"/>
      <c r="B22" s="13"/>
      <c r="C22" s="10"/>
      <c r="D22" s="49"/>
      <c r="E22" s="42">
        <f>C22*D22</f>
        <v>0</v>
      </c>
      <c r="F22" s="99"/>
      <c r="G22" s="75"/>
      <c r="H22" s="77"/>
    </row>
    <row r="23" spans="1:8" ht="16.5" thickTop="1" thickBot="1">
      <c r="A23" s="91" t="s">
        <v>20</v>
      </c>
      <c r="B23" s="83"/>
      <c r="C23" s="72">
        <f>SUM(C18:C22)</f>
        <v>17</v>
      </c>
      <c r="D23" s="66">
        <f>E23/C23</f>
        <v>2852.9411764705883</v>
      </c>
      <c r="E23" s="30">
        <f>SUM(E18:E22)</f>
        <v>48500</v>
      </c>
      <c r="F23" s="100"/>
      <c r="G23" s="76"/>
      <c r="H23" s="78"/>
    </row>
    <row r="24" spans="1:8" ht="15.75" thickTop="1">
      <c r="A24" s="50"/>
      <c r="B24" s="50"/>
      <c r="C24" s="50"/>
      <c r="D24" s="50"/>
      <c r="G24" s="1"/>
    </row>
    <row r="25" spans="1:8">
      <c r="A25" s="68" t="s">
        <v>1</v>
      </c>
      <c r="B25" s="50"/>
      <c r="C25" s="50"/>
      <c r="D25" s="50"/>
      <c r="G25" s="1"/>
    </row>
    <row r="26" spans="1:8">
      <c r="A26" s="4" t="s">
        <v>2</v>
      </c>
    </row>
    <row r="27" spans="1:8">
      <c r="A27" s="4" t="s">
        <v>7</v>
      </c>
    </row>
    <row r="28" spans="1:8">
      <c r="A28" s="4" t="s">
        <v>6</v>
      </c>
    </row>
  </sheetData>
  <sheetProtection sheet="1" formatColumns="0" formatRows="0" insertColumns="0" insertRows="0" insertHyperlinks="0" deleteColumns="0" deleteRows="0" sort="0" autoFilter="0" pivotTables="0"/>
  <mergeCells count="12">
    <mergeCell ref="A4:A8"/>
    <mergeCell ref="F18:F23"/>
    <mergeCell ref="F4:F16"/>
    <mergeCell ref="A11:A15"/>
    <mergeCell ref="A16:B16"/>
    <mergeCell ref="D10:E10"/>
    <mergeCell ref="A9:A10"/>
    <mergeCell ref="G18:G23"/>
    <mergeCell ref="H18:H23"/>
    <mergeCell ref="A23:B23"/>
    <mergeCell ref="B17:E17"/>
    <mergeCell ref="A18:A22"/>
  </mergeCells>
  <conditionalFormatting sqref="C23">
    <cfRule type="cellIs" dxfId="3" priority="1" operator="lessThan">
      <formula>($C$10+$C$16)/4</formula>
    </cfRule>
    <cfRule type="cellIs" dxfId="2" priority="2" operator="greaterThanOrEqual">
      <formula>($C$10+$C$16)/4</formula>
    </cfRule>
  </conditionalFormatting>
  <dataValidations count="2">
    <dataValidation type="date" allowBlank="1" showInputMessage="1" showErrorMessage="1" errorTitle="zła wartość" error="należy wybrać datę w roku 2020" sqref="A2:B2">
      <formula1>43831</formula1>
      <formula2>44196</formula2>
    </dataValidation>
    <dataValidation type="date" allowBlank="1" showInputMessage="1" showErrorMessage="1" sqref="A4:A8">
      <formula1>43831</formula1>
      <formula2>44196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2"/>
  <sheetViews>
    <sheetView topLeftCell="A10" workbookViewId="0">
      <selection activeCell="B11" sqref="B11"/>
    </sheetView>
  </sheetViews>
  <sheetFormatPr defaultRowHeight="15"/>
  <cols>
    <col min="1" max="1" width="36.140625" customWidth="1"/>
    <col min="2" max="2" width="27.5703125" bestFit="1" customWidth="1"/>
    <col min="3" max="3" width="8.85546875" bestFit="1" customWidth="1"/>
    <col min="4" max="4" width="16.5703125" customWidth="1"/>
    <col min="5" max="5" width="13" bestFit="1" customWidth="1"/>
    <col min="6" max="6" width="15.42578125" customWidth="1"/>
    <col min="7" max="8" width="12.28515625" bestFit="1" customWidth="1"/>
    <col min="9" max="9" width="9.85546875" bestFit="1" customWidth="1"/>
  </cols>
  <sheetData>
    <row r="1" spans="1:9">
      <c r="A1" s="34" t="s">
        <v>14</v>
      </c>
    </row>
    <row r="2" spans="1:9" ht="15.75" thickBot="1"/>
    <row r="3" spans="1:9" ht="31.5" thickTop="1" thickBot="1">
      <c r="A3" s="36" t="s">
        <v>16</v>
      </c>
      <c r="B3" s="37" t="s">
        <v>11</v>
      </c>
      <c r="C3" s="38" t="s">
        <v>12</v>
      </c>
      <c r="D3" s="39" t="s">
        <v>13</v>
      </c>
      <c r="E3" s="39" t="s">
        <v>10</v>
      </c>
      <c r="F3" s="40" t="s">
        <v>0</v>
      </c>
      <c r="G3" s="35"/>
    </row>
    <row r="4" spans="1:9" ht="16.5" thickTop="1" thickBot="1">
      <c r="A4" s="97">
        <v>44378</v>
      </c>
      <c r="B4" s="24"/>
      <c r="C4" s="25">
        <v>10</v>
      </c>
      <c r="D4" s="12">
        <v>1000</v>
      </c>
      <c r="E4" s="27">
        <f>C4*D4</f>
        <v>10000</v>
      </c>
      <c r="F4" s="89">
        <f>C10*D9</f>
        <v>39673.913043478256</v>
      </c>
      <c r="G4" s="6"/>
      <c r="H4" s="6"/>
    </row>
    <row r="5" spans="1:9" ht="15.75" thickBot="1">
      <c r="A5" s="87"/>
      <c r="B5" s="2"/>
      <c r="C5" s="10">
        <v>5</v>
      </c>
      <c r="D5" s="7">
        <v>2000</v>
      </c>
      <c r="E5" s="28">
        <f>C5*D5</f>
        <v>10000</v>
      </c>
      <c r="F5" s="77"/>
      <c r="G5" s="6"/>
      <c r="H5" s="6"/>
      <c r="I5" s="67"/>
    </row>
    <row r="6" spans="1:9" ht="15.75" thickBot="1">
      <c r="A6" s="87"/>
      <c r="B6" s="2"/>
      <c r="C6" s="10"/>
      <c r="D6" s="7"/>
      <c r="E6" s="28">
        <f>C6*D6</f>
        <v>0</v>
      </c>
      <c r="F6" s="77"/>
      <c r="G6" s="6"/>
      <c r="H6" s="6"/>
      <c r="I6" s="67"/>
    </row>
    <row r="7" spans="1:9" ht="15.75" thickBot="1">
      <c r="A7" s="87"/>
      <c r="B7" s="2"/>
      <c r="C7" s="10"/>
      <c r="D7" s="7"/>
      <c r="E7" s="28">
        <f>C7*D7</f>
        <v>0</v>
      </c>
      <c r="F7" s="77"/>
      <c r="G7" s="6"/>
      <c r="H7" s="6"/>
    </row>
    <row r="8" spans="1:9" ht="15.75" thickBot="1">
      <c r="A8" s="88"/>
      <c r="B8" s="19"/>
      <c r="C8" s="20"/>
      <c r="D8" s="21"/>
      <c r="E8" s="29">
        <f>C8*D8</f>
        <v>0</v>
      </c>
      <c r="F8" s="77"/>
      <c r="G8" s="6"/>
      <c r="H8" s="6"/>
    </row>
    <row r="9" spans="1:9" ht="16.5" thickTop="1" thickBot="1">
      <c r="A9" s="106">
        <v>44562</v>
      </c>
      <c r="B9" s="44" t="s">
        <v>20</v>
      </c>
      <c r="C9" s="69">
        <f>SUM(C4:C8)</f>
        <v>15</v>
      </c>
      <c r="D9" s="74">
        <f>E9/C9</f>
        <v>1333.3333333333333</v>
      </c>
      <c r="E9" s="43">
        <f>SUM(E4:E8)</f>
        <v>20000</v>
      </c>
      <c r="F9" s="77"/>
      <c r="G9" s="6"/>
      <c r="H9" s="6"/>
    </row>
    <row r="10" spans="1:9" ht="15.75" thickBot="1">
      <c r="A10" s="107"/>
      <c r="B10" s="45" t="s">
        <v>19</v>
      </c>
      <c r="C10" s="70">
        <f>C9*(365/(A9-A4))</f>
        <v>29.755434782608695</v>
      </c>
      <c r="D10" s="104"/>
      <c r="E10" s="105"/>
      <c r="F10" s="78"/>
      <c r="G10" s="41"/>
      <c r="H10" s="6"/>
    </row>
    <row r="11" spans="1:9" ht="31.5" thickTop="1" thickBot="1">
      <c r="A11" s="63" t="s">
        <v>8</v>
      </c>
      <c r="B11" s="37" t="s">
        <v>11</v>
      </c>
      <c r="C11" s="38" t="s">
        <v>12</v>
      </c>
      <c r="D11" s="39" t="s">
        <v>13</v>
      </c>
      <c r="E11" s="39" t="s">
        <v>10</v>
      </c>
      <c r="F11" s="65" t="s">
        <v>5</v>
      </c>
      <c r="G11" s="39" t="s">
        <v>9</v>
      </c>
      <c r="H11" s="40" t="s">
        <v>4</v>
      </c>
    </row>
    <row r="12" spans="1:9" ht="16.5" thickTop="1" thickBot="1">
      <c r="A12" s="84">
        <v>2022</v>
      </c>
      <c r="B12" s="13"/>
      <c r="C12" s="9">
        <v>5</v>
      </c>
      <c r="D12" s="5">
        <v>3000</v>
      </c>
      <c r="E12" s="28">
        <f>C12*D12</f>
        <v>15000</v>
      </c>
      <c r="F12" s="75">
        <f>C10*D17</f>
        <v>99184.782608695648</v>
      </c>
      <c r="G12" s="75">
        <f>F12-F4</f>
        <v>59510.869565217392</v>
      </c>
      <c r="H12" s="77">
        <f>G12*0.4</f>
        <v>23804.34782608696</v>
      </c>
    </row>
    <row r="13" spans="1:9" ht="15.75" thickBot="1">
      <c r="A13" s="84"/>
      <c r="B13" s="13"/>
      <c r="C13" s="16">
        <v>10</v>
      </c>
      <c r="D13" s="47">
        <v>3500</v>
      </c>
      <c r="E13" s="28">
        <f>C13*D13</f>
        <v>35000</v>
      </c>
      <c r="F13" s="75"/>
      <c r="G13" s="75"/>
      <c r="H13" s="77"/>
    </row>
    <row r="14" spans="1:9" ht="15.75" thickBot="1">
      <c r="A14" s="84"/>
      <c r="B14" s="13"/>
      <c r="C14" s="10"/>
      <c r="D14" s="48"/>
      <c r="E14" s="28">
        <f>C14*D14</f>
        <v>0</v>
      </c>
      <c r="F14" s="75"/>
      <c r="G14" s="75"/>
      <c r="H14" s="77"/>
    </row>
    <row r="15" spans="1:9" ht="15.75" thickBot="1">
      <c r="A15" s="84"/>
      <c r="B15" s="13"/>
      <c r="C15" s="10"/>
      <c r="D15" s="48"/>
      <c r="E15" s="28">
        <f>C15*D15</f>
        <v>0</v>
      </c>
      <c r="F15" s="75"/>
      <c r="G15" s="75"/>
      <c r="H15" s="77"/>
    </row>
    <row r="16" spans="1:9" ht="15.75" thickBot="1">
      <c r="A16" s="85"/>
      <c r="B16" s="13"/>
      <c r="C16" s="10"/>
      <c r="D16" s="49"/>
      <c r="E16" s="42">
        <f>C16*D16</f>
        <v>0</v>
      </c>
      <c r="F16" s="75"/>
      <c r="G16" s="75"/>
      <c r="H16" s="77"/>
    </row>
    <row r="17" spans="1:8" ht="16.5" thickTop="1" thickBot="1">
      <c r="A17" s="82" t="s">
        <v>20</v>
      </c>
      <c r="B17" s="83"/>
      <c r="C17" s="72">
        <f>SUM(C12:C16)</f>
        <v>15</v>
      </c>
      <c r="D17" s="30">
        <f>E17/C17</f>
        <v>3333.3333333333335</v>
      </c>
      <c r="E17" s="30">
        <f>SUM(E12:E16)</f>
        <v>50000</v>
      </c>
      <c r="F17" s="76"/>
      <c r="G17" s="76"/>
      <c r="H17" s="78"/>
    </row>
    <row r="18" spans="1:8" ht="15.75" thickTop="1">
      <c r="A18" s="35"/>
      <c r="B18" s="35"/>
      <c r="C18" s="11"/>
      <c r="G18" s="1"/>
    </row>
    <row r="19" spans="1:8">
      <c r="A19" s="3" t="s">
        <v>1</v>
      </c>
      <c r="G19" s="1"/>
    </row>
    <row r="20" spans="1:8">
      <c r="A20" s="4" t="s">
        <v>17</v>
      </c>
    </row>
    <row r="21" spans="1:8">
      <c r="A21" s="4" t="s">
        <v>7</v>
      </c>
    </row>
    <row r="22" spans="1:8">
      <c r="A22" s="4" t="s">
        <v>6</v>
      </c>
    </row>
  </sheetData>
  <sheetProtection sheet="1" objects="1" scenarios="1" formatCells="0"/>
  <mergeCells count="9">
    <mergeCell ref="H12:H17"/>
    <mergeCell ref="A17:B17"/>
    <mergeCell ref="D10:E10"/>
    <mergeCell ref="A12:A16"/>
    <mergeCell ref="A4:A8"/>
    <mergeCell ref="F4:F10"/>
    <mergeCell ref="A9:A10"/>
    <mergeCell ref="F12:F17"/>
    <mergeCell ref="G12:G17"/>
  </mergeCells>
  <conditionalFormatting sqref="C17">
    <cfRule type="cellIs" dxfId="1" priority="1" operator="lessThan">
      <formula>$C$10/2</formula>
    </cfRule>
    <cfRule type="cellIs" dxfId="0" priority="2" operator="greaterThanOrEqual">
      <formula>$C$10/2</formula>
    </cfRule>
  </conditionalFormatting>
  <dataValidations count="2">
    <dataValidation type="date" allowBlank="1" showInputMessage="1" showErrorMessage="1" errorTitle="zła wartość" error="należy wybrać datę w roku 2020" sqref="A2:B2">
      <formula1>43831</formula1>
      <formula2>44196</formula2>
    </dataValidation>
    <dataValidation type="date" allowBlank="1" showInputMessage="1" showErrorMessage="1" sqref="A4:A8">
      <formula1>44197</formula1>
      <formula2>44561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BUDYNKI STARE (2 z 3 lat)</vt:lpstr>
      <vt:lpstr>BUDYNKI NOWE (oddawane 2020 r.)</vt:lpstr>
      <vt:lpstr>BUDYNKI NOWE (oddawane 2021 r.)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TOMASZEWSKI Łukasz</dc:creator>
  <cp:lastModifiedBy>Radek</cp:lastModifiedBy>
  <dcterms:created xsi:type="dcterms:W3CDTF">2022-08-15T20:22:08Z</dcterms:created>
  <dcterms:modified xsi:type="dcterms:W3CDTF">2022-10-04T08:40:44Z</dcterms:modified>
</cp:coreProperties>
</file>